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2000" windowHeight="5550" activeTab="2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<sst xmlns="http://schemas.openxmlformats.org/spreadsheetml/2006/main" count="152" uniqueCount="121">
  <si>
    <t>RM'000</t>
  </si>
  <si>
    <t>KHIND HOLDINGS BERHAD</t>
  </si>
  <si>
    <t>(Company No. 380310-D)</t>
  </si>
  <si>
    <t>(Incorporated in Malaysia)</t>
  </si>
  <si>
    <t>Fixed Deposits With Licensed Banks</t>
  </si>
  <si>
    <t>Lease &amp; Hire Purchase Creditors &gt;12mths</t>
  </si>
  <si>
    <t>Deferred Taxation</t>
  </si>
  <si>
    <t>Net Tangible Assets per share (RM)</t>
  </si>
  <si>
    <t>Bank borrowings</t>
  </si>
  <si>
    <t>Term Loans</t>
  </si>
  <si>
    <t>Amt due to affiliated Company</t>
  </si>
  <si>
    <t>Trade receivables</t>
  </si>
  <si>
    <t>Other receivables, Deposits &amp; Prepayments</t>
  </si>
  <si>
    <t>Trade payables</t>
  </si>
  <si>
    <t>Lease &amp; Hire Purchase Creditors &lt;12 mths</t>
  </si>
  <si>
    <t>Revenue</t>
  </si>
  <si>
    <t>Intangible assets</t>
  </si>
  <si>
    <t>Other payables &amp; Accruals</t>
  </si>
  <si>
    <t>Amt due from affiliated Company</t>
  </si>
  <si>
    <t>At 30 September 2002</t>
  </si>
  <si>
    <t>30 September 2002</t>
  </si>
  <si>
    <t>31 December 2001</t>
  </si>
  <si>
    <t>Property, plant and equipment</t>
  </si>
  <si>
    <t>Other investments</t>
  </si>
  <si>
    <t>Current assets</t>
  </si>
  <si>
    <t xml:space="preserve">Inventories </t>
  </si>
  <si>
    <t>Cash and cash equivalents</t>
  </si>
  <si>
    <t>Current liabilities</t>
  </si>
  <si>
    <t xml:space="preserve"> </t>
  </si>
  <si>
    <t>Taxation</t>
  </si>
  <si>
    <t>Financed by:</t>
  </si>
  <si>
    <t>Share capital</t>
  </si>
  <si>
    <t>Reserves</t>
  </si>
  <si>
    <t>Minority shareholders' interests</t>
  </si>
  <si>
    <t>Long term and deferred liabilities</t>
  </si>
  <si>
    <t>For the period ended 30 september 2002</t>
  </si>
  <si>
    <t>3 months ended</t>
  </si>
  <si>
    <t xml:space="preserve">30 September </t>
  </si>
  <si>
    <t>9 months ended</t>
  </si>
  <si>
    <t>Interest expense</t>
  </si>
  <si>
    <t>Tax expense</t>
  </si>
  <si>
    <t>Less: Minority interests</t>
  </si>
  <si>
    <t>Basic earnings per ordinary share (sen)</t>
  </si>
  <si>
    <t>For the nine months ended 30 September 2002</t>
  </si>
  <si>
    <t>Total</t>
  </si>
  <si>
    <t>At 1 January 2002</t>
  </si>
  <si>
    <t>MASB 19 adjustment</t>
  </si>
  <si>
    <t>Restated balance</t>
  </si>
  <si>
    <t>Currency translation differences</t>
  </si>
  <si>
    <t>Share</t>
  </si>
  <si>
    <t>Capital</t>
  </si>
  <si>
    <t xml:space="preserve">Share </t>
  </si>
  <si>
    <t>Premium</t>
  </si>
  <si>
    <t>Profit/(loss) before tax</t>
  </si>
  <si>
    <t>Net profit/(loss) for the period</t>
  </si>
  <si>
    <t>Share Premium</t>
  </si>
  <si>
    <t>Reserves On Consolidation</t>
  </si>
  <si>
    <t>Retained profit</t>
  </si>
  <si>
    <t>Unaudited as at</t>
  </si>
  <si>
    <t>Audited as at</t>
  </si>
  <si>
    <t>Net current assets</t>
  </si>
  <si>
    <t>Consolidation</t>
  </si>
  <si>
    <t xml:space="preserve">Reserves on </t>
  </si>
  <si>
    <t>Differences</t>
  </si>
  <si>
    <t xml:space="preserve">Retained </t>
  </si>
  <si>
    <t>Profit</t>
  </si>
  <si>
    <t>Depreciation</t>
  </si>
  <si>
    <t>Operating profit before working capital changes</t>
  </si>
  <si>
    <t>Cash generated from operations</t>
  </si>
  <si>
    <t>Interest paid</t>
  </si>
  <si>
    <t>Condensed Consolidated Cash Flow Statement</t>
  </si>
  <si>
    <t>Condensed Consolidated Statement of Changes in Equity</t>
  </si>
  <si>
    <t>Condensed Consolidated Income Statements</t>
  </si>
  <si>
    <t>Condensed Consolidated Balance Sheet</t>
  </si>
  <si>
    <t xml:space="preserve">Currency </t>
  </si>
  <si>
    <t>Operating expenses</t>
  </si>
  <si>
    <t>Other income</t>
  </si>
  <si>
    <t>Finance cost</t>
  </si>
  <si>
    <t xml:space="preserve"> Translation</t>
  </si>
  <si>
    <t>the Annual Financial Report for the year ended 31 December 2001)</t>
  </si>
  <si>
    <t xml:space="preserve">(The Condensed Consolidated Income Statements should be read in conjunction with </t>
  </si>
  <si>
    <t xml:space="preserve">(The Condensed Consolidated Balance Sheet should be read in conjunction with </t>
  </si>
  <si>
    <t xml:space="preserve">( adjusted EPS for 2001 based on </t>
  </si>
  <si>
    <t>Profit/(loss) after taxation</t>
  </si>
  <si>
    <t>financial period ended 30/9/2002.</t>
  </si>
  <si>
    <t xml:space="preserve">The directors are pleased to announce the unaudited condensed consolidated quarterly report for the </t>
  </si>
  <si>
    <t>Operating profit/(loss)</t>
  </si>
  <si>
    <t>Bonus issue</t>
  </si>
  <si>
    <t>Profit after taxation</t>
  </si>
  <si>
    <t>Dividend</t>
  </si>
  <si>
    <t>Amortisation of reserve</t>
  </si>
  <si>
    <t>on consolidation</t>
  </si>
  <si>
    <t xml:space="preserve">(The Condensed Consolidated Statement of Changes in Equity should be read in conjunction with </t>
  </si>
  <si>
    <t>Purchase of property, plant and equipment</t>
  </si>
  <si>
    <t>Proceed from disposal of property, plant and equipment</t>
  </si>
  <si>
    <t>Purchase of investment</t>
  </si>
  <si>
    <t>Net changes of bank borrowings</t>
  </si>
  <si>
    <t xml:space="preserve">(The Condensed Consolidated Cash Flow Statement should be read in conjunction with </t>
  </si>
  <si>
    <t xml:space="preserve">40,000,000 shares ) </t>
  </si>
  <si>
    <t>Cash flows from operating activities:</t>
  </si>
  <si>
    <t>Profit before taxation</t>
  </si>
  <si>
    <t>Adjustments for:</t>
  </si>
  <si>
    <t>Amortisation of intangible assets</t>
  </si>
  <si>
    <t>Amortisation of reserve on consolidation</t>
  </si>
  <si>
    <t>Gain on disposal of property, plant and equipment</t>
  </si>
  <si>
    <t>Unrealised loss on foreign exchange</t>
  </si>
  <si>
    <t>(Increase)/decrease in trade and other receivables</t>
  </si>
  <si>
    <t>(Increase)/decrease in inventories</t>
  </si>
  <si>
    <t>Increase/(decrease) in trade and other payables</t>
  </si>
  <si>
    <t>Increase/(decrease) in affiliates</t>
  </si>
  <si>
    <t>Income tax paid</t>
  </si>
  <si>
    <t>Net cash generated from operating activities</t>
  </si>
  <si>
    <t>Cash flows from investing activities</t>
  </si>
  <si>
    <t>Net cash used in investing activities</t>
  </si>
  <si>
    <t>Cash flows from financing activities</t>
  </si>
  <si>
    <t>Dividend paid to shareholders of the Company</t>
  </si>
  <si>
    <t>Net cash used in financing activities</t>
  </si>
  <si>
    <t>Net increase/(decrease) in cash and cash equivalents</t>
  </si>
  <si>
    <t>Cash and cash equivalents at 1 January 2002</t>
  </si>
  <si>
    <t>Cash and cash equivalents at 30 September 2002</t>
  </si>
  <si>
    <t>Share issue expenses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</si>
</sst>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_-;\-* #,##0.0_-;_-* &quot;-&quot;??_-;_-@_-"/>
    <numFmt numFmtId="187" formatCode="_-* #,##0_-;\-* #,##0_-;_-* &quot;-&quot;??_-;_-@_-"/>
    <numFmt numFmtId="188" formatCode="_-* #,##0_-;\(* #,##0\)_-;_-* &quot;-&quot;??_-;_-@_-"/>
    <numFmt numFmtId="189" formatCode="_-* #,##\(* #,##0\)_-;_-* &quot;-&quot;??_-;_-@_-"/>
    <numFmt numFmtId="190" formatCode="_-#,##\(#,##0\)_-;_-* &quot;-&quot;??_-;_-@_-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$&quot;#,##0_);\(#,##0\)"/>
    <numFmt numFmtId="198" formatCode="_(* #,##0.0_);_(* \(#,##0.0\);_(* &quot;-&quot;??_);_(@_)"/>
    <numFmt numFmtId="199" formatCode="_(* #,##0_);_(* \(#,##0\);_(* &quot;-&quot;??_);_(@_)"/>
    <numFmt numFmtId="200" formatCode="0.00_);[Red]\(0.00\)"/>
    <numFmt numFmtId="201" formatCode="d/m/yyyy"/>
    <numFmt numFmtId="202" formatCode="_-* #,##0.000_-;\-* #,##0.000_-;_-* &quot;-&quot;??_-;_-@_-"/>
    <numFmt numFmtId="203" formatCode="_-* #,##0.0000_-;\-* #,##0.0000_-;_-* &quot;-&quot;??_-;_-@_-"/>
  </numFmts>
  <fonts count="7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7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87" fontId="0" fillId="0" borderId="2" xfId="15" applyNumberFormat="1" applyBorder="1" applyAlignment="1">
      <alignment/>
    </xf>
    <xf numFmtId="187" fontId="0" fillId="0" borderId="3" xfId="15" applyNumberFormat="1" applyBorder="1" applyAlignment="1">
      <alignment/>
    </xf>
    <xf numFmtId="171" fontId="0" fillId="0" borderId="0" xfId="15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15" fontId="0" fillId="0" borderId="0" xfId="0" applyNumberFormat="1" applyBorder="1" applyAlignment="1" quotePrefix="1">
      <alignment horizontal="right"/>
    </xf>
    <xf numFmtId="187" fontId="0" fillId="0" borderId="0" xfId="15" applyNumberFormat="1" applyAlignment="1">
      <alignment/>
    </xf>
    <xf numFmtId="0" fontId="0" fillId="0" borderId="0" xfId="0" applyBorder="1" applyAlignment="1" quotePrefix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15" applyNumberFormat="1" applyAlignment="1">
      <alignment horizontal="right"/>
    </xf>
    <xf numFmtId="0" fontId="0" fillId="0" borderId="0" xfId="15" applyNumberFormat="1" applyFont="1" applyBorder="1" applyAlignment="1">
      <alignment horizontal="right"/>
    </xf>
    <xf numFmtId="187" fontId="0" fillId="0" borderId="4" xfId="15" applyNumberFormat="1" applyBorder="1" applyAlignment="1">
      <alignment/>
    </xf>
    <xf numFmtId="187" fontId="0" fillId="0" borderId="5" xfId="15" applyNumberFormat="1" applyBorder="1" applyAlignment="1">
      <alignment/>
    </xf>
    <xf numFmtId="199" fontId="0" fillId="0" borderId="0" xfId="15" applyNumberFormat="1" applyAlignment="1">
      <alignment/>
    </xf>
    <xf numFmtId="199" fontId="0" fillId="0" borderId="4" xfId="15" applyNumberFormat="1" applyBorder="1" applyAlignment="1">
      <alignment/>
    </xf>
    <xf numFmtId="187" fontId="0" fillId="0" borderId="0" xfId="15" applyNumberFormat="1" applyBorder="1" applyAlignment="1">
      <alignment/>
    </xf>
    <xf numFmtId="187" fontId="0" fillId="0" borderId="6" xfId="15" applyNumberFormat="1" applyBorder="1" applyAlignment="1">
      <alignment/>
    </xf>
    <xf numFmtId="199" fontId="0" fillId="0" borderId="2" xfId="15" applyNumberFormat="1" applyBorder="1" applyAlignment="1">
      <alignment/>
    </xf>
    <xf numFmtId="199" fontId="0" fillId="0" borderId="0" xfId="15" applyNumberFormat="1" applyBorder="1" applyAlignment="1">
      <alignment/>
    </xf>
    <xf numFmtId="203" fontId="0" fillId="0" borderId="0" xfId="15" applyNumberFormat="1" applyAlignment="1">
      <alignment/>
    </xf>
    <xf numFmtId="199" fontId="0" fillId="0" borderId="6" xfId="15" applyNumberFormat="1" applyBorder="1" applyAlignment="1">
      <alignment/>
    </xf>
    <xf numFmtId="43" fontId="0" fillId="0" borderId="0" xfId="15" applyNumberFormat="1" applyBorder="1" applyAlignment="1">
      <alignment/>
    </xf>
    <xf numFmtId="199" fontId="0" fillId="0" borderId="0" xfId="15" applyNumberFormat="1" applyFont="1" applyAlignment="1">
      <alignment/>
    </xf>
    <xf numFmtId="199" fontId="0" fillId="0" borderId="5" xfId="15" applyNumberFormat="1" applyBorder="1" applyAlignment="1">
      <alignment/>
    </xf>
    <xf numFmtId="41" fontId="0" fillId="0" borderId="0" xfId="15" applyNumberFormat="1" applyAlignment="1" quotePrefix="1">
      <alignment horizontal="right"/>
    </xf>
    <xf numFmtId="41" fontId="0" fillId="0" borderId="0" xfId="15" applyNumberFormat="1" applyAlignment="1">
      <alignment horizontal="right"/>
    </xf>
    <xf numFmtId="41" fontId="0" fillId="0" borderId="0" xfId="15" applyNumberFormat="1" applyAlignment="1">
      <alignment/>
    </xf>
    <xf numFmtId="41" fontId="0" fillId="0" borderId="0" xfId="15" applyNumberFormat="1" applyBorder="1" applyAlignment="1">
      <alignment/>
    </xf>
    <xf numFmtId="41" fontId="0" fillId="0" borderId="4" xfId="15" applyNumberFormat="1" applyBorder="1" applyAlignment="1">
      <alignment/>
    </xf>
    <xf numFmtId="0" fontId="5" fillId="0" borderId="0" xfId="0" applyFont="1" applyAlignment="1">
      <alignment/>
    </xf>
    <xf numFmtId="41" fontId="3" fillId="0" borderId="7" xfId="15" applyNumberFormat="1" applyFont="1" applyBorder="1" applyAlignment="1">
      <alignment/>
    </xf>
    <xf numFmtId="0" fontId="6" fillId="0" borderId="0" xfId="0" applyFont="1" applyAlignment="1">
      <alignment/>
    </xf>
    <xf numFmtId="41" fontId="6" fillId="0" borderId="0" xfId="15" applyNumberFormat="1" applyFont="1" applyAlignment="1">
      <alignment/>
    </xf>
    <xf numFmtId="41" fontId="3" fillId="0" borderId="0" xfId="15" applyNumberFormat="1" applyFont="1" applyBorder="1" applyAlignment="1">
      <alignment/>
    </xf>
    <xf numFmtId="41" fontId="3" fillId="0" borderId="0" xfId="15" applyNumberFormat="1" applyFont="1" applyAlignment="1">
      <alignment/>
    </xf>
    <xf numFmtId="41" fontId="3" fillId="0" borderId="8" xfId="15" applyNumberFormat="1" applyFont="1" applyBorder="1" applyAlignment="1">
      <alignment/>
    </xf>
    <xf numFmtId="41" fontId="0" fillId="0" borderId="8" xfId="15" applyNumberFormat="1" applyFont="1" applyBorder="1" applyAlignment="1">
      <alignment/>
    </xf>
    <xf numFmtId="0" fontId="0" fillId="0" borderId="0" xfId="0" applyBorder="1" applyAlignment="1">
      <alignment horizontal="right"/>
    </xf>
    <xf numFmtId="15" fontId="0" fillId="0" borderId="0" xfId="0" applyNumberForma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3"/>
  <sheetViews>
    <sheetView workbookViewId="0" topLeftCell="B1">
      <selection activeCell="E25" sqref="E25"/>
    </sheetView>
  </sheetViews>
  <sheetFormatPr defaultColWidth="9.140625" defaultRowHeight="12.75"/>
  <cols>
    <col min="1" max="1" width="4.140625" style="0" customWidth="1"/>
    <col min="2" max="2" width="35.00390625" style="0" customWidth="1"/>
    <col min="3" max="4" width="11.7109375" style="0" customWidth="1"/>
    <col min="5" max="5" width="15.7109375" style="0" customWidth="1"/>
    <col min="6" max="6" width="11.7109375" style="0" customWidth="1"/>
  </cols>
  <sheetData>
    <row r="1" ht="12.75">
      <c r="B1" t="s">
        <v>1</v>
      </c>
    </row>
    <row r="2" ht="12.75">
      <c r="B2" t="s">
        <v>2</v>
      </c>
    </row>
    <row r="3" ht="12.75">
      <c r="B3" t="s">
        <v>3</v>
      </c>
    </row>
    <row r="4" ht="12.75">
      <c r="B4" t="s">
        <v>85</v>
      </c>
    </row>
    <row r="5" ht="12.75">
      <c r="B5" t="s">
        <v>84</v>
      </c>
    </row>
    <row r="7" spans="2:3" ht="15.75">
      <c r="B7" s="16" t="s">
        <v>72</v>
      </c>
      <c r="C7" s="7"/>
    </row>
    <row r="8" spans="2:6" ht="12.75">
      <c r="B8" s="14" t="s">
        <v>35</v>
      </c>
      <c r="C8" s="14"/>
      <c r="D8" s="2"/>
      <c r="E8" s="2"/>
      <c r="F8" s="2"/>
    </row>
    <row r="9" spans="2:6" ht="12.75">
      <c r="B9" s="2"/>
      <c r="C9" s="45" t="s">
        <v>36</v>
      </c>
      <c r="D9" s="45"/>
      <c r="E9" s="45" t="s">
        <v>38</v>
      </c>
      <c r="F9" s="45"/>
    </row>
    <row r="10" spans="2:6" ht="12.75">
      <c r="B10" s="2"/>
      <c r="C10" s="46" t="s">
        <v>37</v>
      </c>
      <c r="D10" s="46"/>
      <c r="E10" s="46" t="s">
        <v>37</v>
      </c>
      <c r="F10" s="46"/>
    </row>
    <row r="11" spans="2:6" ht="12.75">
      <c r="B11" s="2"/>
      <c r="C11" s="2">
        <v>2002</v>
      </c>
      <c r="D11" s="9">
        <v>2001</v>
      </c>
      <c r="E11" s="2">
        <v>2002</v>
      </c>
      <c r="F11" s="9">
        <v>2001</v>
      </c>
    </row>
    <row r="12" spans="2:6" ht="12.75">
      <c r="B12" s="2"/>
      <c r="C12" s="9" t="s">
        <v>0</v>
      </c>
      <c r="D12" s="9" t="s">
        <v>0</v>
      </c>
      <c r="E12" s="9" t="s">
        <v>0</v>
      </c>
      <c r="F12" s="9" t="s">
        <v>0</v>
      </c>
    </row>
    <row r="13" spans="2:6" ht="12.75">
      <c r="B13" s="2"/>
      <c r="C13" s="9"/>
      <c r="D13" s="9"/>
      <c r="E13" s="9"/>
      <c r="F13" s="9"/>
    </row>
    <row r="14" spans="2:6" ht="12.75">
      <c r="B14" s="2" t="s">
        <v>15</v>
      </c>
      <c r="C14" s="23">
        <v>37939</v>
      </c>
      <c r="D14" s="23">
        <v>33227</v>
      </c>
      <c r="E14" s="23">
        <v>113705</v>
      </c>
      <c r="F14" s="23">
        <v>92555</v>
      </c>
    </row>
    <row r="15" spans="2:6" ht="12.75">
      <c r="B15" s="2"/>
      <c r="C15" s="23"/>
      <c r="D15" s="23"/>
      <c r="E15" s="23"/>
      <c r="F15" s="23"/>
    </row>
    <row r="16" spans="2:6" ht="12.75">
      <c r="B16" s="2" t="s">
        <v>75</v>
      </c>
      <c r="C16" s="23">
        <f>7738-236</f>
        <v>7502</v>
      </c>
      <c r="D16" s="23">
        <f>7779-357</f>
        <v>7422</v>
      </c>
      <c r="E16" s="23">
        <f>23733-1196</f>
        <v>22537</v>
      </c>
      <c r="F16" s="23">
        <f>22459-967</f>
        <v>21492</v>
      </c>
    </row>
    <row r="17" spans="2:6" ht="12.75">
      <c r="B17" s="2" t="s">
        <v>76</v>
      </c>
      <c r="C17" s="23">
        <v>309</v>
      </c>
      <c r="D17" s="23">
        <v>301</v>
      </c>
      <c r="E17" s="23">
        <v>909</v>
      </c>
      <c r="F17" s="23">
        <v>785</v>
      </c>
    </row>
    <row r="18" spans="2:6" ht="12.75">
      <c r="B18" s="2"/>
      <c r="C18" s="19"/>
      <c r="D18" s="19"/>
      <c r="E18" s="19"/>
      <c r="F18" s="19"/>
    </row>
    <row r="19" spans="2:6" ht="12.75">
      <c r="B19" s="2" t="s">
        <v>86</v>
      </c>
      <c r="C19" s="26">
        <f>898+236</f>
        <v>1134</v>
      </c>
      <c r="D19" s="26">
        <f>-1252+357</f>
        <v>-895</v>
      </c>
      <c r="E19" s="26">
        <f>2101+1196</f>
        <v>3297</v>
      </c>
      <c r="F19" s="26">
        <f>-2076+967</f>
        <v>-1109</v>
      </c>
    </row>
    <row r="20" spans="2:6" ht="12.75">
      <c r="B20" s="2" t="s">
        <v>77</v>
      </c>
      <c r="C20" s="26">
        <v>236</v>
      </c>
      <c r="D20" s="26">
        <v>357</v>
      </c>
      <c r="E20" s="26">
        <v>1196</v>
      </c>
      <c r="F20" s="26">
        <v>967</v>
      </c>
    </row>
    <row r="21" spans="2:6" ht="12.75">
      <c r="B21" s="2"/>
      <c r="C21" s="22"/>
      <c r="D21" s="22"/>
      <c r="E21" s="22"/>
      <c r="F21" s="22"/>
    </row>
    <row r="22" spans="2:6" ht="12.75">
      <c r="B22" s="2" t="s">
        <v>53</v>
      </c>
      <c r="C22" s="26">
        <v>898</v>
      </c>
      <c r="D22" s="26">
        <f>D19-D20</f>
        <v>-1252</v>
      </c>
      <c r="E22" s="26">
        <v>2101</v>
      </c>
      <c r="F22" s="26">
        <f>F19-F20</f>
        <v>-2076</v>
      </c>
    </row>
    <row r="23" spans="2:6" ht="12.75">
      <c r="B23" s="2" t="s">
        <v>40</v>
      </c>
      <c r="C23" s="26">
        <v>314</v>
      </c>
      <c r="D23" s="26">
        <v>323</v>
      </c>
      <c r="E23" s="26">
        <v>851</v>
      </c>
      <c r="F23" s="26">
        <v>490</v>
      </c>
    </row>
    <row r="24" spans="2:6" ht="12.75">
      <c r="B24" s="2"/>
      <c r="C24" s="22"/>
      <c r="D24" s="22"/>
      <c r="E24" s="22"/>
      <c r="F24" s="22"/>
    </row>
    <row r="25" spans="2:6" ht="12.75">
      <c r="B25" s="2" t="s">
        <v>83</v>
      </c>
      <c r="C25" s="26">
        <f>C22-C23</f>
        <v>584</v>
      </c>
      <c r="D25" s="26">
        <f>D22-D23</f>
        <v>-1575</v>
      </c>
      <c r="E25" s="26">
        <f>E22-E23</f>
        <v>1250</v>
      </c>
      <c r="F25" s="26">
        <f>F22-F23</f>
        <v>-2566</v>
      </c>
    </row>
    <row r="26" spans="2:6" ht="12.75">
      <c r="B26" s="2" t="s">
        <v>41</v>
      </c>
      <c r="C26" s="26">
        <v>64</v>
      </c>
      <c r="D26" s="26">
        <v>-22</v>
      </c>
      <c r="E26" s="26">
        <v>-26</v>
      </c>
      <c r="F26" s="26">
        <v>-7</v>
      </c>
    </row>
    <row r="27" spans="2:6" ht="12.75">
      <c r="B27" s="2"/>
      <c r="C27" s="26"/>
      <c r="D27" s="26"/>
      <c r="E27" s="26"/>
      <c r="F27" s="26"/>
    </row>
    <row r="28" spans="2:6" ht="13.5" thickBot="1">
      <c r="B28" s="2" t="s">
        <v>54</v>
      </c>
      <c r="C28" s="28">
        <f>C25-C26</f>
        <v>520</v>
      </c>
      <c r="D28" s="28">
        <f>D25-D26</f>
        <v>-1553</v>
      </c>
      <c r="E28" s="28">
        <f>E25-E26</f>
        <v>1276</v>
      </c>
      <c r="F28" s="28">
        <f>F25-F26</f>
        <v>-2559</v>
      </c>
    </row>
    <row r="29" spans="2:6" ht="13.5" thickTop="1">
      <c r="B29" s="2"/>
      <c r="C29" s="26"/>
      <c r="D29" s="26"/>
      <c r="E29" s="26"/>
      <c r="F29" s="26"/>
    </row>
    <row r="30" spans="2:6" ht="12.75">
      <c r="B30" s="2"/>
      <c r="C30" s="26"/>
      <c r="D30" s="26"/>
      <c r="E30" s="26"/>
      <c r="F30" s="26"/>
    </row>
    <row r="31" spans="2:6" ht="12.75">
      <c r="B31" s="2" t="s">
        <v>42</v>
      </c>
      <c r="C31" s="5">
        <f>C28/40000*100</f>
        <v>1.3</v>
      </c>
      <c r="D31" s="29">
        <f>D28/40000*100</f>
        <v>-3.8825</v>
      </c>
      <c r="E31" s="5">
        <f>E28/40000*100</f>
        <v>3.19</v>
      </c>
      <c r="F31" s="29">
        <f>F28/40000*100</f>
        <v>-6.397500000000001</v>
      </c>
    </row>
    <row r="32" spans="2:6" ht="12.75">
      <c r="B32" s="2" t="s">
        <v>82</v>
      </c>
      <c r="C32" s="23"/>
      <c r="D32" s="23"/>
      <c r="E32" s="23"/>
      <c r="F32" s="23"/>
    </row>
    <row r="33" spans="2:6" ht="12.75">
      <c r="B33" s="2" t="s">
        <v>98</v>
      </c>
      <c r="C33" s="23"/>
      <c r="D33" s="23"/>
      <c r="E33" s="23"/>
      <c r="F33" s="23"/>
    </row>
    <row r="34" spans="2:6" ht="12.75">
      <c r="B34" s="2"/>
      <c r="C34" s="2"/>
      <c r="D34" s="2"/>
      <c r="E34" s="2"/>
      <c r="F34" s="2"/>
    </row>
    <row r="35" spans="2:6" ht="12.75">
      <c r="B35" s="2"/>
      <c r="C35" s="2"/>
      <c r="D35" s="2"/>
      <c r="E35" s="2"/>
      <c r="F35" s="2"/>
    </row>
    <row r="36" spans="2:6" ht="12.75">
      <c r="B36" t="s">
        <v>80</v>
      </c>
      <c r="C36" s="2"/>
      <c r="D36" s="2"/>
      <c r="E36" s="2"/>
      <c r="F36" s="2"/>
    </row>
    <row r="37" spans="2:6" ht="12.75">
      <c r="B37" t="s">
        <v>79</v>
      </c>
      <c r="C37" s="2"/>
      <c r="D37" s="2"/>
      <c r="E37" s="2"/>
      <c r="F37" s="2"/>
    </row>
    <row r="38" spans="2:6" ht="12.75">
      <c r="B38" s="2"/>
      <c r="C38" s="2"/>
      <c r="D38" s="2"/>
      <c r="E38" s="2"/>
      <c r="F38" s="2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  <row r="41" spans="2:6" ht="12.75">
      <c r="B41" s="2"/>
      <c r="C41" s="2"/>
      <c r="D41" s="2"/>
      <c r="E41" s="2"/>
      <c r="F41" s="2"/>
    </row>
    <row r="42" spans="2:6" ht="12.75">
      <c r="B42" s="2"/>
      <c r="C42" s="2"/>
      <c r="D42" s="2"/>
      <c r="E42" s="2"/>
      <c r="F42" s="2"/>
    </row>
    <row r="43" spans="2:6" ht="12.75">
      <c r="B43" s="2"/>
      <c r="C43" s="2"/>
      <c r="D43" s="2"/>
      <c r="E43" s="2"/>
      <c r="F43" s="2"/>
    </row>
    <row r="44" spans="2:6" ht="12.75">
      <c r="B44" s="2"/>
      <c r="C44" s="2"/>
      <c r="D44" s="2"/>
      <c r="E44" s="2"/>
      <c r="F44" s="2"/>
    </row>
    <row r="45" spans="2:6" ht="12.75">
      <c r="B45" s="2"/>
      <c r="C45" s="2"/>
      <c r="D45" s="2"/>
      <c r="E45" s="2"/>
      <c r="F45" s="2"/>
    </row>
    <row r="46" spans="2:6" ht="12.75">
      <c r="B46" s="2"/>
      <c r="C46" s="2"/>
      <c r="D46" s="2"/>
      <c r="E46" s="2"/>
      <c r="F46" s="2"/>
    </row>
    <row r="47" spans="2:6" ht="12.75">
      <c r="B47" s="2"/>
      <c r="C47" s="2"/>
      <c r="D47" s="2"/>
      <c r="E47" s="2"/>
      <c r="F47" s="2"/>
    </row>
    <row r="48" spans="2:6" ht="12.75">
      <c r="B48" s="2"/>
      <c r="C48" s="2"/>
      <c r="D48" s="2"/>
      <c r="E48" s="2"/>
      <c r="F48" s="2"/>
    </row>
    <row r="49" spans="2:6" ht="12.75">
      <c r="B49" s="2"/>
      <c r="C49" s="2"/>
      <c r="D49" s="2"/>
      <c r="E49" s="2"/>
      <c r="F49" s="2"/>
    </row>
    <row r="50" spans="2:6" ht="12.75">
      <c r="B50" s="2"/>
      <c r="C50" s="2"/>
      <c r="D50" s="2"/>
      <c r="E50" s="2"/>
      <c r="F50" s="2"/>
    </row>
    <row r="51" spans="2:6" ht="12.75">
      <c r="B51" s="2"/>
      <c r="C51" s="2"/>
      <c r="D51" s="2"/>
      <c r="E51" s="2"/>
      <c r="F51" s="2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</sheetData>
  <mergeCells count="4">
    <mergeCell ref="C9:D9"/>
    <mergeCell ref="C10:D10"/>
    <mergeCell ref="E9:F9"/>
    <mergeCell ref="E10:F10"/>
  </mergeCells>
  <printOptions/>
  <pageMargins left="0.5511811023622047" right="0.35433070866141736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1"/>
  <sheetViews>
    <sheetView workbookViewId="0" topLeftCell="A28">
      <selection activeCell="H51" sqref="H51"/>
    </sheetView>
  </sheetViews>
  <sheetFormatPr defaultColWidth="9.140625" defaultRowHeight="12.75"/>
  <cols>
    <col min="1" max="1" width="4.140625" style="0" customWidth="1"/>
    <col min="2" max="2" width="3.28125" style="0" customWidth="1"/>
    <col min="3" max="3" width="36.8515625" style="0" customWidth="1"/>
    <col min="4" max="5" width="18.7109375" style="0" customWidth="1"/>
  </cols>
  <sheetData>
    <row r="1" ht="12.75">
      <c r="B1" t="s">
        <v>1</v>
      </c>
    </row>
    <row r="2" ht="12.75">
      <c r="B2" t="s">
        <v>2</v>
      </c>
    </row>
    <row r="3" ht="12.75">
      <c r="B3" t="s">
        <v>3</v>
      </c>
    </row>
    <row r="5" spans="2:3" ht="15.75">
      <c r="B5" s="16" t="s">
        <v>73</v>
      </c>
      <c r="C5" s="7"/>
    </row>
    <row r="6" spans="2:3" ht="12.75">
      <c r="B6" s="6" t="s">
        <v>19</v>
      </c>
      <c r="C6" s="6"/>
    </row>
    <row r="7" spans="2:5" ht="12.75">
      <c r="B7" s="2"/>
      <c r="C7" s="2"/>
      <c r="D7" s="9" t="s">
        <v>58</v>
      </c>
      <c r="E7" s="9" t="s">
        <v>59</v>
      </c>
    </row>
    <row r="8" spans="2:5" ht="12.75">
      <c r="B8" s="2"/>
      <c r="C8" s="2"/>
      <c r="D8" s="11" t="s">
        <v>20</v>
      </c>
      <c r="E8" s="13" t="s">
        <v>21</v>
      </c>
    </row>
    <row r="9" spans="2:5" ht="12.75">
      <c r="B9" s="2"/>
      <c r="C9" s="2"/>
      <c r="D9" s="9" t="s">
        <v>0</v>
      </c>
      <c r="E9" s="9" t="s">
        <v>0</v>
      </c>
    </row>
    <row r="10" spans="2:5" ht="12.75">
      <c r="B10" s="2"/>
      <c r="C10" s="2"/>
      <c r="D10" s="2"/>
      <c r="E10" s="2"/>
    </row>
    <row r="11" spans="2:5" ht="12.75">
      <c r="B11" s="10" t="s">
        <v>22</v>
      </c>
      <c r="C11" s="10"/>
      <c r="D11" s="23">
        <v>31128</v>
      </c>
      <c r="E11" s="23">
        <v>33661</v>
      </c>
    </row>
    <row r="12" spans="2:5" ht="12.75">
      <c r="B12" s="10" t="s">
        <v>23</v>
      </c>
      <c r="C12" s="10"/>
      <c r="D12" s="23">
        <v>95</v>
      </c>
      <c r="E12" s="23">
        <v>17</v>
      </c>
    </row>
    <row r="13" spans="2:5" ht="12.75">
      <c r="B13" s="10" t="s">
        <v>16</v>
      </c>
      <c r="C13" s="10"/>
      <c r="D13" s="23">
        <v>825</v>
      </c>
      <c r="E13" s="23">
        <v>900</v>
      </c>
    </row>
    <row r="14" spans="2:5" ht="12.75">
      <c r="B14" s="2"/>
      <c r="C14" s="2"/>
      <c r="D14" s="23"/>
      <c r="E14" s="23"/>
    </row>
    <row r="15" spans="2:5" ht="12.75">
      <c r="B15" s="10" t="s">
        <v>24</v>
      </c>
      <c r="C15" s="2"/>
      <c r="D15" s="23"/>
      <c r="E15" s="23"/>
    </row>
    <row r="16" spans="2:5" ht="12.75">
      <c r="B16" s="2"/>
      <c r="C16" s="2" t="s">
        <v>25</v>
      </c>
      <c r="D16" s="4">
        <v>29537</v>
      </c>
      <c r="E16" s="4">
        <v>26288</v>
      </c>
    </row>
    <row r="17" spans="2:5" ht="12.75">
      <c r="B17" s="2"/>
      <c r="C17" s="2" t="s">
        <v>11</v>
      </c>
      <c r="D17" s="3">
        <v>27378</v>
      </c>
      <c r="E17" s="3">
        <v>32786</v>
      </c>
    </row>
    <row r="18" spans="2:5" ht="12.75">
      <c r="B18" s="2"/>
      <c r="C18" s="2" t="s">
        <v>12</v>
      </c>
      <c r="D18" s="3">
        <v>4421</v>
      </c>
      <c r="E18" s="3">
        <v>4339</v>
      </c>
    </row>
    <row r="19" spans="2:5" ht="12.75">
      <c r="B19" s="2"/>
      <c r="C19" s="2" t="s">
        <v>26</v>
      </c>
      <c r="D19" s="3">
        <v>12274.3</v>
      </c>
      <c r="E19" s="3">
        <v>10333</v>
      </c>
    </row>
    <row r="20" spans="2:5" ht="12.75">
      <c r="B20" s="2"/>
      <c r="C20" s="2" t="s">
        <v>4</v>
      </c>
      <c r="D20" s="3">
        <v>268.4</v>
      </c>
      <c r="E20" s="3">
        <v>268</v>
      </c>
    </row>
    <row r="21" spans="2:5" ht="12.75">
      <c r="B21" s="2"/>
      <c r="C21" s="2" t="s">
        <v>18</v>
      </c>
      <c r="D21" s="1">
        <v>565</v>
      </c>
      <c r="E21" s="1">
        <v>565</v>
      </c>
    </row>
    <row r="22" spans="2:5" ht="12.75">
      <c r="B22" s="2"/>
      <c r="C22" s="2"/>
      <c r="D22" s="23">
        <f>SUM(D16:D21)</f>
        <v>74443.7</v>
      </c>
      <c r="E22" s="23">
        <f>SUM(E16:E21)</f>
        <v>74579</v>
      </c>
    </row>
    <row r="23" spans="2:5" ht="12.75">
      <c r="B23" s="2"/>
      <c r="C23" s="2"/>
      <c r="D23" s="23"/>
      <c r="E23" s="23"/>
    </row>
    <row r="24" spans="2:5" ht="12.75">
      <c r="B24" s="10" t="s">
        <v>27</v>
      </c>
      <c r="C24" s="2"/>
      <c r="D24" s="23"/>
      <c r="E24" s="23"/>
    </row>
    <row r="25" spans="2:5" ht="12.75">
      <c r="B25" s="10"/>
      <c r="C25" s="2" t="s">
        <v>13</v>
      </c>
      <c r="D25" s="4">
        <v>11180</v>
      </c>
      <c r="E25" s="4">
        <v>9451</v>
      </c>
    </row>
    <row r="26" spans="2:5" ht="12.75">
      <c r="B26" s="10"/>
      <c r="C26" s="2" t="s">
        <v>17</v>
      </c>
      <c r="D26" s="3">
        <v>7364</v>
      </c>
      <c r="E26" s="3">
        <v>6424</v>
      </c>
    </row>
    <row r="27" spans="2:5" ht="12.75">
      <c r="B27" s="10"/>
      <c r="C27" s="2" t="s">
        <v>8</v>
      </c>
      <c r="D27" s="3">
        <v>26469</v>
      </c>
      <c r="E27" s="3">
        <v>29730</v>
      </c>
    </row>
    <row r="28" spans="2:5" ht="12.75">
      <c r="B28" s="10"/>
      <c r="C28" s="2" t="s">
        <v>9</v>
      </c>
      <c r="D28" s="3">
        <v>2985</v>
      </c>
      <c r="E28" s="3">
        <v>2579</v>
      </c>
    </row>
    <row r="29" spans="2:5" ht="12.75">
      <c r="B29" s="10"/>
      <c r="C29" s="2" t="s">
        <v>14</v>
      </c>
      <c r="D29" s="3">
        <v>299</v>
      </c>
      <c r="E29" s="3">
        <v>268</v>
      </c>
    </row>
    <row r="30" spans="2:5" ht="12.75">
      <c r="B30" s="2" t="s">
        <v>28</v>
      </c>
      <c r="C30" s="2" t="s">
        <v>29</v>
      </c>
      <c r="D30" s="3">
        <v>804</v>
      </c>
      <c r="E30" s="3">
        <v>585</v>
      </c>
    </row>
    <row r="31" spans="2:5" ht="12.75">
      <c r="B31" s="2"/>
      <c r="C31" s="2" t="s">
        <v>10</v>
      </c>
      <c r="D31" s="1">
        <v>518</v>
      </c>
      <c r="E31" s="1">
        <v>518</v>
      </c>
    </row>
    <row r="32" spans="2:5" ht="12.75">
      <c r="B32" s="2"/>
      <c r="C32" s="2"/>
      <c r="D32" s="23">
        <f>SUM(D25:D31)</f>
        <v>49619</v>
      </c>
      <c r="E32" s="23">
        <f>SUM(E25:E31)</f>
        <v>49555</v>
      </c>
    </row>
    <row r="33" spans="2:5" ht="12.75">
      <c r="B33" s="2"/>
      <c r="C33" s="2"/>
      <c r="D33" s="23"/>
      <c r="E33" s="23"/>
    </row>
    <row r="34" spans="2:5" ht="12.75">
      <c r="B34" s="10" t="s">
        <v>60</v>
      </c>
      <c r="C34" s="2"/>
      <c r="D34" s="23">
        <f>D22-D32</f>
        <v>24824.699999999997</v>
      </c>
      <c r="E34" s="23">
        <f>E22-E32</f>
        <v>25024</v>
      </c>
    </row>
    <row r="35" spans="2:5" ht="13.5" thickBot="1">
      <c r="B35" s="10"/>
      <c r="C35" s="2"/>
      <c r="D35" s="24">
        <f>D11+D12+D13+D34</f>
        <v>56872.7</v>
      </c>
      <c r="E35" s="24">
        <f>E11+E12+E13+E34</f>
        <v>59602</v>
      </c>
    </row>
    <row r="36" spans="2:5" ht="13.5" thickTop="1">
      <c r="B36" s="10"/>
      <c r="C36" s="2"/>
      <c r="D36" s="23"/>
      <c r="E36" s="23"/>
    </row>
    <row r="37" spans="2:5" ht="12.75">
      <c r="B37" s="10" t="s">
        <v>30</v>
      </c>
      <c r="C37" s="2"/>
      <c r="D37" s="23"/>
      <c r="E37" s="23"/>
    </row>
    <row r="38" spans="2:5" ht="12.75">
      <c r="B38" s="10" t="s">
        <v>31</v>
      </c>
      <c r="C38" s="2"/>
      <c r="D38" s="23">
        <v>40000</v>
      </c>
      <c r="E38" s="23">
        <v>30000</v>
      </c>
    </row>
    <row r="39" spans="2:5" ht="12.75">
      <c r="B39" s="10" t="s">
        <v>32</v>
      </c>
      <c r="C39" s="2"/>
      <c r="D39" s="23"/>
      <c r="E39" s="23"/>
    </row>
    <row r="40" spans="2:5" ht="12.75">
      <c r="B40" s="2"/>
      <c r="C40" s="2" t="s">
        <v>55</v>
      </c>
      <c r="D40" s="4">
        <v>0</v>
      </c>
      <c r="E40" s="4">
        <v>4868</v>
      </c>
    </row>
    <row r="41" spans="2:5" ht="12.75">
      <c r="B41" s="2"/>
      <c r="C41" s="2" t="s">
        <v>56</v>
      </c>
      <c r="D41" s="3">
        <v>5469.5</v>
      </c>
      <c r="E41" s="3">
        <v>5725</v>
      </c>
    </row>
    <row r="42" spans="2:5" ht="12.75">
      <c r="B42" s="2"/>
      <c r="C42" s="2" t="s">
        <v>48</v>
      </c>
      <c r="D42" s="25">
        <v>-15</v>
      </c>
      <c r="E42" s="25">
        <v>-15</v>
      </c>
    </row>
    <row r="43" spans="2:5" ht="12.75">
      <c r="B43" s="2"/>
      <c r="C43" s="2" t="s">
        <v>57</v>
      </c>
      <c r="D43" s="1">
        <v>3937</v>
      </c>
      <c r="E43" s="1">
        <v>9301</v>
      </c>
    </row>
    <row r="44" spans="2:5" ht="12.75">
      <c r="B44" s="2"/>
      <c r="C44" s="2"/>
      <c r="D44" s="23">
        <f>SUM(D40:D43)-2</f>
        <v>9389.5</v>
      </c>
      <c r="E44" s="23">
        <f>SUM(E40:E43)</f>
        <v>19879</v>
      </c>
    </row>
    <row r="45" spans="2:5" ht="12.75">
      <c r="B45" s="2"/>
      <c r="C45" s="2"/>
      <c r="D45" s="23">
        <f>D38+D44</f>
        <v>49389.5</v>
      </c>
      <c r="E45" s="23">
        <f>E38+E44</f>
        <v>49879</v>
      </c>
    </row>
    <row r="46" spans="2:5" ht="12.75">
      <c r="B46" s="2"/>
      <c r="C46" s="2"/>
      <c r="D46" s="23"/>
      <c r="E46" s="23"/>
    </row>
    <row r="47" spans="2:5" ht="12.75">
      <c r="B47" s="10" t="s">
        <v>33</v>
      </c>
      <c r="C47" s="2"/>
      <c r="D47" s="26">
        <v>0</v>
      </c>
      <c r="E47" s="23">
        <v>26</v>
      </c>
    </row>
    <row r="48" spans="2:5" ht="12.75">
      <c r="B48" s="2"/>
      <c r="C48" s="2"/>
      <c r="D48" s="23"/>
      <c r="E48" s="23"/>
    </row>
    <row r="49" spans="2:5" ht="12.75">
      <c r="B49" s="10" t="s">
        <v>34</v>
      </c>
      <c r="C49" s="2"/>
      <c r="D49" s="23"/>
      <c r="E49" s="23"/>
    </row>
    <row r="50" spans="2:5" ht="12.75">
      <c r="B50" s="2"/>
      <c r="C50" s="2" t="s">
        <v>9</v>
      </c>
      <c r="D50" s="4">
        <v>6008</v>
      </c>
      <c r="E50" s="4">
        <v>8047</v>
      </c>
    </row>
    <row r="51" spans="2:5" ht="12.75">
      <c r="B51" s="2"/>
      <c r="C51" s="2" t="s">
        <v>5</v>
      </c>
      <c r="D51" s="3">
        <v>139</v>
      </c>
      <c r="E51" s="3">
        <v>314</v>
      </c>
    </row>
    <row r="52" spans="2:5" ht="12.75">
      <c r="B52" s="2"/>
      <c r="C52" s="2" t="s">
        <v>6</v>
      </c>
      <c r="D52" s="1">
        <v>1336</v>
      </c>
      <c r="E52" s="1">
        <v>1336</v>
      </c>
    </row>
    <row r="53" spans="2:5" ht="12.75">
      <c r="B53" s="2"/>
      <c r="C53" s="2"/>
      <c r="D53" s="23">
        <f>SUM(D50:D52)</f>
        <v>7483</v>
      </c>
      <c r="E53" s="23">
        <f>SUM(E50:E52)</f>
        <v>9697</v>
      </c>
    </row>
    <row r="54" spans="2:5" ht="12.75">
      <c r="B54" s="2"/>
      <c r="C54" s="2"/>
      <c r="D54" s="23"/>
      <c r="E54" s="23"/>
    </row>
    <row r="55" spans="2:5" ht="13.5" thickBot="1">
      <c r="B55" s="2"/>
      <c r="C55" s="2"/>
      <c r="D55" s="24">
        <f>D45+D53+D47</f>
        <v>56872.5</v>
      </c>
      <c r="E55" s="24">
        <f>E45+E53+E47</f>
        <v>59602</v>
      </c>
    </row>
    <row r="56" spans="2:5" ht="13.5" thickTop="1">
      <c r="B56" s="2"/>
      <c r="C56" s="2"/>
      <c r="D56" s="23"/>
      <c r="E56" s="23"/>
    </row>
    <row r="57" spans="2:5" ht="12.75">
      <c r="B57" s="2" t="s">
        <v>7</v>
      </c>
      <c r="D57" s="27">
        <f>(D45-D13)/D38</f>
        <v>1.2141125</v>
      </c>
      <c r="E57" s="27">
        <f>(E45-E13)/E38</f>
        <v>1.6326333333333334</v>
      </c>
    </row>
    <row r="60" ht="12.75">
      <c r="B60" t="s">
        <v>81</v>
      </c>
    </row>
    <row r="61" ht="12.75">
      <c r="B61" t="s">
        <v>79</v>
      </c>
    </row>
  </sheetData>
  <printOptions/>
  <pageMargins left="0.35433070866141736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8"/>
  <sheetViews>
    <sheetView tabSelected="1" workbookViewId="0" topLeftCell="B13">
      <selection activeCell="C18" sqref="C18"/>
    </sheetView>
  </sheetViews>
  <sheetFormatPr defaultColWidth="9.140625" defaultRowHeight="12.75"/>
  <cols>
    <col min="1" max="1" width="4.140625" style="0" customWidth="1"/>
    <col min="2" max="2" width="3.421875" style="0" customWidth="1"/>
    <col min="3" max="3" width="19.7109375" style="0" customWidth="1"/>
    <col min="4" max="9" width="11.7109375" style="0" customWidth="1"/>
    <col min="10" max="10" width="2.57421875" style="0" customWidth="1"/>
  </cols>
  <sheetData>
    <row r="1" ht="12.75">
      <c r="B1" t="s">
        <v>1</v>
      </c>
    </row>
    <row r="2" ht="12.75">
      <c r="B2" t="s">
        <v>2</v>
      </c>
    </row>
    <row r="3" ht="12.75">
      <c r="B3" t="s">
        <v>3</v>
      </c>
    </row>
    <row r="5" spans="2:5" ht="15.75">
      <c r="B5" s="16" t="s">
        <v>71</v>
      </c>
      <c r="C5" s="7"/>
      <c r="D5" s="7"/>
      <c r="E5" s="7"/>
    </row>
    <row r="6" spans="2:5" ht="12.75">
      <c r="B6" s="6" t="s">
        <v>43</v>
      </c>
      <c r="C6" s="6"/>
      <c r="D6" s="6"/>
      <c r="E6" s="6"/>
    </row>
    <row r="9" ht="12.75">
      <c r="G9" s="8" t="s">
        <v>74</v>
      </c>
    </row>
    <row r="10" spans="4:8" ht="12.75">
      <c r="D10" s="8" t="s">
        <v>49</v>
      </c>
      <c r="E10" s="8" t="s">
        <v>51</v>
      </c>
      <c r="F10" s="9" t="s">
        <v>62</v>
      </c>
      <c r="G10" s="9" t="s">
        <v>78</v>
      </c>
      <c r="H10" s="18" t="s">
        <v>64</v>
      </c>
    </row>
    <row r="11" spans="4:9" ht="12.75">
      <c r="D11" s="8" t="s">
        <v>50</v>
      </c>
      <c r="E11" s="8" t="s">
        <v>52</v>
      </c>
      <c r="F11" s="9" t="s">
        <v>61</v>
      </c>
      <c r="G11" s="8" t="s">
        <v>63</v>
      </c>
      <c r="H11" s="17" t="s">
        <v>65</v>
      </c>
      <c r="I11" s="8" t="s">
        <v>44</v>
      </c>
    </row>
    <row r="12" spans="4:9" ht="12.75">
      <c r="D12" s="8" t="s">
        <v>0</v>
      </c>
      <c r="E12" s="8" t="s">
        <v>0</v>
      </c>
      <c r="F12" s="8" t="s">
        <v>0</v>
      </c>
      <c r="G12" s="8" t="s">
        <v>0</v>
      </c>
      <c r="H12" s="8" t="s">
        <v>0</v>
      </c>
      <c r="I12" s="8" t="s">
        <v>0</v>
      </c>
    </row>
    <row r="13" spans="4:9" ht="12.75">
      <c r="D13" s="8"/>
      <c r="E13" s="8"/>
      <c r="F13" s="8"/>
      <c r="G13" s="8"/>
      <c r="H13" s="8"/>
      <c r="I13" s="8"/>
    </row>
    <row r="14" spans="2:9" ht="12.75">
      <c r="B14" t="s">
        <v>45</v>
      </c>
      <c r="D14" s="12">
        <v>30000</v>
      </c>
      <c r="E14" s="12">
        <v>4868</v>
      </c>
      <c r="F14" s="12">
        <v>5725</v>
      </c>
      <c r="G14" s="21">
        <v>-15</v>
      </c>
      <c r="H14" s="12">
        <v>9300.5</v>
      </c>
      <c r="I14" s="12">
        <f>SUM(D14:H14)</f>
        <v>49878.5</v>
      </c>
    </row>
    <row r="15" spans="2:9" ht="12.75">
      <c r="B15" t="s">
        <v>46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4:9" ht="12.75">
      <c r="D16" s="19"/>
      <c r="E16" s="19"/>
      <c r="F16" s="19"/>
      <c r="G16" s="19"/>
      <c r="H16" s="19"/>
      <c r="I16" s="19"/>
    </row>
    <row r="17" spans="2:9" ht="12.75">
      <c r="B17" t="s">
        <v>47</v>
      </c>
      <c r="D17" s="12">
        <f aca="true" t="shared" si="0" ref="D17:I17">SUM(D14:D15)</f>
        <v>30000</v>
      </c>
      <c r="E17" s="12">
        <f t="shared" si="0"/>
        <v>4868</v>
      </c>
      <c r="F17" s="12">
        <f t="shared" si="0"/>
        <v>5725</v>
      </c>
      <c r="G17" s="21">
        <f t="shared" si="0"/>
        <v>-15</v>
      </c>
      <c r="H17" s="21">
        <f>SUM(H14:H15)</f>
        <v>9300.5</v>
      </c>
      <c r="I17" s="12">
        <f t="shared" si="0"/>
        <v>49878.5</v>
      </c>
    </row>
    <row r="18" spans="4:9" ht="12.75">
      <c r="D18" s="12"/>
      <c r="E18" s="12"/>
      <c r="F18" s="12"/>
      <c r="G18" s="12"/>
      <c r="H18" s="12"/>
      <c r="I18" s="12"/>
    </row>
    <row r="19" spans="2:9" ht="12.75">
      <c r="B19" t="s">
        <v>88</v>
      </c>
      <c r="D19" s="12">
        <v>0</v>
      </c>
      <c r="E19" s="21">
        <v>0</v>
      </c>
      <c r="F19" s="21">
        <v>0</v>
      </c>
      <c r="G19" s="12">
        <v>0</v>
      </c>
      <c r="H19" s="21">
        <v>1276</v>
      </c>
      <c r="I19" s="12">
        <f>SUM(D19:H19)</f>
        <v>1276</v>
      </c>
    </row>
    <row r="20" spans="4:9" ht="12.75">
      <c r="D20" s="12"/>
      <c r="E20" s="21"/>
      <c r="F20" s="21"/>
      <c r="G20" s="12"/>
      <c r="H20" s="21"/>
      <c r="I20" s="12"/>
    </row>
    <row r="21" spans="2:9" ht="12.75">
      <c r="B21" t="s">
        <v>89</v>
      </c>
      <c r="D21" s="12">
        <v>0</v>
      </c>
      <c r="E21" s="30">
        <v>0</v>
      </c>
      <c r="F21" s="12">
        <v>0</v>
      </c>
      <c r="G21" s="12">
        <v>0</v>
      </c>
      <c r="H21" s="30">
        <v>-1440</v>
      </c>
      <c r="I21" s="21">
        <f>SUM(D21:H21)</f>
        <v>-1440</v>
      </c>
    </row>
    <row r="22" spans="4:9" ht="12.75">
      <c r="D22" s="12"/>
      <c r="E22" s="12"/>
      <c r="F22" s="12"/>
      <c r="G22" s="12"/>
      <c r="H22" s="12"/>
      <c r="I22" s="12"/>
    </row>
    <row r="23" spans="2:9" ht="12.75">
      <c r="B23" t="s">
        <v>87</v>
      </c>
      <c r="D23" s="12">
        <v>10000</v>
      </c>
      <c r="E23" s="30">
        <v>-4800</v>
      </c>
      <c r="F23" s="12"/>
      <c r="G23" s="12"/>
      <c r="H23" s="21">
        <v>-5200</v>
      </c>
      <c r="I23" s="21">
        <f>SUM(D23:H23)</f>
        <v>0</v>
      </c>
    </row>
    <row r="24" spans="4:9" ht="12.75">
      <c r="D24" s="12"/>
      <c r="E24" s="30"/>
      <c r="F24" s="12"/>
      <c r="G24" s="12"/>
      <c r="H24" s="12"/>
      <c r="I24" s="21"/>
    </row>
    <row r="25" spans="2:9" ht="12.75">
      <c r="B25" t="s">
        <v>120</v>
      </c>
      <c r="D25" s="12"/>
      <c r="E25" s="30">
        <v>-68</v>
      </c>
      <c r="F25" s="12"/>
      <c r="G25" s="12"/>
      <c r="H25" s="12"/>
      <c r="I25" s="21">
        <f>SUM(D25:H25)</f>
        <v>-68</v>
      </c>
    </row>
    <row r="26" spans="4:9" ht="12.75">
      <c r="D26" s="12"/>
      <c r="E26" s="12"/>
      <c r="F26" s="12"/>
      <c r="G26" s="12"/>
      <c r="H26" s="12"/>
      <c r="I26" s="12"/>
    </row>
    <row r="27" spans="2:9" ht="12.75">
      <c r="B27" t="s">
        <v>90</v>
      </c>
      <c r="D27" s="12"/>
      <c r="E27" s="21"/>
      <c r="F27" s="21"/>
      <c r="G27" s="12"/>
      <c r="H27" s="21"/>
      <c r="I27" s="12"/>
    </row>
    <row r="28" spans="2:9" ht="12.75">
      <c r="B28" t="s">
        <v>91</v>
      </c>
      <c r="D28" s="12">
        <v>0</v>
      </c>
      <c r="E28" s="12">
        <v>0</v>
      </c>
      <c r="F28" s="21">
        <v>-255.4</v>
      </c>
      <c r="G28" s="12">
        <v>0</v>
      </c>
      <c r="H28" s="12">
        <v>0</v>
      </c>
      <c r="I28" s="21">
        <f>SUM(D28:H28)</f>
        <v>-255.4</v>
      </c>
    </row>
    <row r="29" spans="4:9" ht="12.75">
      <c r="D29" s="12"/>
      <c r="E29" s="12"/>
      <c r="F29" s="12"/>
      <c r="G29" s="12"/>
      <c r="H29" s="12"/>
      <c r="I29" s="12"/>
    </row>
    <row r="30" spans="2:9" ht="13.5" thickBot="1">
      <c r="B30" t="s">
        <v>19</v>
      </c>
      <c r="D30" s="20">
        <f>SUM(D17:D29)</f>
        <v>40000</v>
      </c>
      <c r="E30" s="20">
        <f>SUM(E17:E29)</f>
        <v>0</v>
      </c>
      <c r="F30" s="20">
        <f>SUM(F17:F29)</f>
        <v>5469.6</v>
      </c>
      <c r="G30" s="31">
        <f>SUM(G17:G29)</f>
        <v>-15</v>
      </c>
      <c r="H30" s="20">
        <f>SUM(H17:H29)</f>
        <v>3936.5</v>
      </c>
      <c r="I30" s="20">
        <f>SUM(I17:I29)+1</f>
        <v>49392.1</v>
      </c>
    </row>
    <row r="37" ht="12.75">
      <c r="C37" t="s">
        <v>92</v>
      </c>
    </row>
    <row r="38" ht="12.75">
      <c r="C38" t="s">
        <v>79</v>
      </c>
    </row>
  </sheetData>
  <printOptions/>
  <pageMargins left="0.3149606299212598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F43" sqref="F43"/>
    </sheetView>
  </sheetViews>
  <sheetFormatPr defaultColWidth="9.140625" defaultRowHeight="12.75"/>
  <cols>
    <col min="1" max="1" width="4.140625" style="0" customWidth="1"/>
    <col min="2" max="2" width="3.140625" style="0" customWidth="1"/>
    <col min="3" max="3" width="46.7109375" style="0" customWidth="1"/>
    <col min="4" max="4" width="18.00390625" style="0" customWidth="1"/>
  </cols>
  <sheetData>
    <row r="1" ht="12.75">
      <c r="B1" t="s">
        <v>1</v>
      </c>
    </row>
    <row r="2" ht="12.75">
      <c r="B2" t="s">
        <v>2</v>
      </c>
    </row>
    <row r="3" ht="12.75">
      <c r="B3" t="s">
        <v>3</v>
      </c>
    </row>
    <row r="5" ht="15.75">
      <c r="B5" s="16" t="s">
        <v>70</v>
      </c>
    </row>
    <row r="6" ht="12.75">
      <c r="B6" t="s">
        <v>43</v>
      </c>
    </row>
    <row r="8" ht="12.75">
      <c r="D8" s="32" t="s">
        <v>20</v>
      </c>
    </row>
    <row r="9" ht="12.75">
      <c r="D9" s="33" t="s">
        <v>0</v>
      </c>
    </row>
    <row r="10" ht="12.75">
      <c r="D10" s="34"/>
    </row>
    <row r="11" spans="2:4" ht="12.75">
      <c r="B11" s="15" t="s">
        <v>99</v>
      </c>
      <c r="D11" s="34"/>
    </row>
    <row r="12" spans="2:4" ht="12.75">
      <c r="B12" t="s">
        <v>100</v>
      </c>
      <c r="D12" s="34">
        <v>2101</v>
      </c>
    </row>
    <row r="13" spans="2:4" ht="12.75">
      <c r="B13" t="s">
        <v>101</v>
      </c>
      <c r="D13" s="34"/>
    </row>
    <row r="14" spans="2:4" ht="12.75">
      <c r="B14" t="s">
        <v>28</v>
      </c>
      <c r="C14" t="s">
        <v>102</v>
      </c>
      <c r="D14" s="34">
        <v>75</v>
      </c>
    </row>
    <row r="15" spans="3:4" ht="12.75">
      <c r="C15" t="s">
        <v>103</v>
      </c>
      <c r="D15" s="34">
        <v>-255</v>
      </c>
    </row>
    <row r="16" spans="3:4" ht="12.75">
      <c r="C16" t="s">
        <v>66</v>
      </c>
      <c r="D16" s="34">
        <v>2290</v>
      </c>
    </row>
    <row r="17" spans="2:4" ht="12.75">
      <c r="B17" t="s">
        <v>28</v>
      </c>
      <c r="C17" t="s">
        <v>104</v>
      </c>
      <c r="D17" s="34">
        <v>-65</v>
      </c>
    </row>
    <row r="18" spans="3:4" ht="12.75">
      <c r="C18" t="s">
        <v>39</v>
      </c>
      <c r="D18" s="35">
        <v>1196</v>
      </c>
    </row>
    <row r="19" spans="3:4" ht="12.75">
      <c r="C19" t="s">
        <v>105</v>
      </c>
      <c r="D19" s="36">
        <v>1</v>
      </c>
    </row>
    <row r="20" spans="2:4" ht="12.75">
      <c r="B20" t="s">
        <v>67</v>
      </c>
      <c r="D20" s="34">
        <f>SUM(D12:D19)</f>
        <v>5343</v>
      </c>
    </row>
    <row r="21" spans="3:4" ht="12.75">
      <c r="C21" t="s">
        <v>106</v>
      </c>
      <c r="D21" s="34">
        <v>5661</v>
      </c>
    </row>
    <row r="22" spans="3:4" ht="12.75">
      <c r="C22" t="s">
        <v>107</v>
      </c>
      <c r="D22" s="34">
        <v>-3249</v>
      </c>
    </row>
    <row r="23" spans="3:4" ht="12.75">
      <c r="C23" t="s">
        <v>108</v>
      </c>
      <c r="D23" s="34">
        <v>2669</v>
      </c>
    </row>
    <row r="24" spans="3:4" ht="12.75">
      <c r="C24" t="s">
        <v>109</v>
      </c>
      <c r="D24" s="36">
        <v>0</v>
      </c>
    </row>
    <row r="25" spans="2:4" ht="12.75">
      <c r="B25" t="s">
        <v>68</v>
      </c>
      <c r="D25" s="34">
        <f>SUM(D20:D24)</f>
        <v>10424</v>
      </c>
    </row>
    <row r="26" spans="2:4" ht="12.75">
      <c r="B26" t="s">
        <v>110</v>
      </c>
      <c r="D26" s="34">
        <f>-632</f>
        <v>-632</v>
      </c>
    </row>
    <row r="27" spans="2:4" ht="12.75">
      <c r="B27" s="15" t="s">
        <v>111</v>
      </c>
      <c r="C27" s="37"/>
      <c r="D27" s="38">
        <f>SUM(D25:D26)</f>
        <v>9792</v>
      </c>
    </row>
    <row r="28" spans="3:4" ht="12.75">
      <c r="C28" s="39"/>
      <c r="D28" s="40"/>
    </row>
    <row r="29" spans="2:4" ht="12.75">
      <c r="B29" s="15" t="s">
        <v>112</v>
      </c>
      <c r="D29" s="34"/>
    </row>
    <row r="30" spans="2:4" ht="12.75">
      <c r="B30" t="s">
        <v>93</v>
      </c>
      <c r="D30" s="34">
        <v>-229</v>
      </c>
    </row>
    <row r="31" spans="2:4" ht="12.75">
      <c r="B31" t="s">
        <v>94</v>
      </c>
      <c r="D31" s="34">
        <f>130</f>
        <v>130</v>
      </c>
    </row>
    <row r="32" spans="2:4" ht="12.75">
      <c r="B32" t="s">
        <v>95</v>
      </c>
      <c r="D32" s="34">
        <f>-78</f>
        <v>-78</v>
      </c>
    </row>
    <row r="33" spans="2:4" ht="12.75">
      <c r="B33" s="15" t="s">
        <v>113</v>
      </c>
      <c r="D33" s="38">
        <f>SUM(D30:D32)</f>
        <v>-177</v>
      </c>
    </row>
    <row r="34" ht="12.75">
      <c r="D34" s="34"/>
    </row>
    <row r="35" spans="2:4" ht="12.75">
      <c r="B35" s="15" t="s">
        <v>114</v>
      </c>
      <c r="D35" s="34"/>
    </row>
    <row r="36" spans="2:4" ht="12.75">
      <c r="B36" t="s">
        <v>96</v>
      </c>
      <c r="D36" s="34">
        <v>-5038</v>
      </c>
    </row>
    <row r="37" spans="2:4" ht="12.75">
      <c r="B37" t="s">
        <v>115</v>
      </c>
      <c r="D37" s="34">
        <v>-1440</v>
      </c>
    </row>
    <row r="38" spans="2:4" ht="12.75">
      <c r="B38" t="s">
        <v>69</v>
      </c>
      <c r="D38" s="34">
        <v>-1196</v>
      </c>
    </row>
    <row r="39" spans="2:4" ht="12.75">
      <c r="B39" s="15" t="s">
        <v>116</v>
      </c>
      <c r="D39" s="38">
        <f>SUM(D36:D38)</f>
        <v>-7674</v>
      </c>
    </row>
    <row r="40" ht="12.75">
      <c r="D40" s="35"/>
    </row>
    <row r="41" spans="2:4" ht="12.75">
      <c r="B41" s="15" t="s">
        <v>117</v>
      </c>
      <c r="C41" s="15"/>
      <c r="D41" s="41">
        <f>D39+D33+D27</f>
        <v>1941</v>
      </c>
    </row>
    <row r="42" spans="1:4" ht="12.75">
      <c r="A42" s="15"/>
      <c r="B42" s="15"/>
      <c r="C42" s="15"/>
      <c r="D42" s="42"/>
    </row>
    <row r="43" spans="1:4" ht="12.75">
      <c r="A43" s="15"/>
      <c r="B43" s="15" t="s">
        <v>118</v>
      </c>
      <c r="C43" s="15"/>
      <c r="D43" s="41">
        <v>10333</v>
      </c>
    </row>
    <row r="44" spans="1:4" ht="13.5" thickBot="1">
      <c r="A44" s="15"/>
      <c r="B44" s="15"/>
      <c r="C44" s="15"/>
      <c r="D44" s="43"/>
    </row>
    <row r="45" spans="1:4" ht="12.75">
      <c r="A45" s="15"/>
      <c r="B45" s="15"/>
      <c r="C45" s="15"/>
      <c r="D45" s="41"/>
    </row>
    <row r="46" spans="1:4" ht="12.75">
      <c r="A46" s="15"/>
      <c r="B46" s="15" t="s">
        <v>119</v>
      </c>
      <c r="C46" s="15"/>
      <c r="D46" s="41">
        <v>12274</v>
      </c>
    </row>
    <row r="47" ht="13.5" thickBot="1">
      <c r="D47" s="44"/>
    </row>
    <row r="51" ht="12.75">
      <c r="B51" t="s">
        <v>97</v>
      </c>
    </row>
    <row r="52" ht="12.75">
      <c r="B52" t="s">
        <v>79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2002-11-11T06:34:34Z</cp:lastPrinted>
  <dcterms:created xsi:type="dcterms:W3CDTF">1999-10-18T05:29:27Z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